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yra Martinez\Desktop\MAYRA\CLIENTES\MOTORALMOR\VEHICULOS\2020-2021\"/>
    </mc:Choice>
  </mc:AlternateContent>
  <bookViews>
    <workbookView xWindow="0" yWindow="0" windowWidth="20490" windowHeight="7755"/>
  </bookViews>
  <sheets>
    <sheet name="VEHICULOS" sheetId="4" r:id="rId1"/>
    <sheet name="DEDUCIBLES VH" sheetId="5" r:id="rId2"/>
    <sheet name="coberturas vh" sheetId="7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4" l="1"/>
  <c r="L20" i="4"/>
  <c r="N7" i="4"/>
  <c r="L7" i="4"/>
  <c r="N6" i="4"/>
  <c r="L6" i="4"/>
  <c r="N5" i="4"/>
  <c r="L5" i="4"/>
  <c r="N21" i="4"/>
  <c r="L21" i="4"/>
  <c r="N8" i="4" l="1"/>
  <c r="N10" i="4" s="1"/>
  <c r="L8" i="4"/>
  <c r="L10" i="4" s="1"/>
  <c r="N22" i="4"/>
  <c r="N23" i="4"/>
  <c r="L22" i="4"/>
  <c r="L23" i="4"/>
  <c r="L25" i="4" s="1"/>
  <c r="L26" i="4" s="1"/>
  <c r="L27" i="4" s="1"/>
  <c r="J8" i="4"/>
  <c r="J7" i="4"/>
  <c r="N25" i="4" l="1"/>
  <c r="N26" i="4" s="1"/>
  <c r="N27" i="4" s="1"/>
  <c r="N9" i="4"/>
  <c r="N12" i="4" s="1"/>
  <c r="N13" i="4" s="1"/>
  <c r="N14" i="4" s="1"/>
  <c r="L9" i="4"/>
  <c r="L12" i="4" s="1"/>
  <c r="L13" i="4" s="1"/>
  <c r="L14" i="4" s="1"/>
  <c r="J20" i="4"/>
  <c r="J6" i="4"/>
  <c r="J5" i="4"/>
  <c r="H20" i="4"/>
  <c r="H7" i="4"/>
  <c r="H6" i="4"/>
  <c r="H5" i="4"/>
  <c r="J21" i="4" l="1"/>
  <c r="J22" i="4" s="1"/>
  <c r="H21" i="4"/>
  <c r="J23" i="4" l="1"/>
  <c r="J25" i="4" s="1"/>
  <c r="J26" i="4" s="1"/>
  <c r="J27" i="4" s="1"/>
  <c r="H22" i="4"/>
  <c r="H23" i="4"/>
  <c r="H25" i="4" l="1"/>
  <c r="H26" i="4" s="1"/>
  <c r="H27" i="4" s="1"/>
  <c r="J10" i="4"/>
  <c r="H8" i="4"/>
  <c r="J9" i="4" l="1"/>
  <c r="H9" i="4"/>
  <c r="H10" i="4"/>
  <c r="H12" i="4" l="1"/>
  <c r="H13" i="4" s="1"/>
  <c r="H14" i="4" s="1"/>
  <c r="J12" i="4"/>
  <c r="J13" i="4" l="1"/>
  <c r="J14" i="4" s="1"/>
</calcChain>
</file>

<file path=xl/sharedStrings.xml><?xml version="1.0" encoding="utf-8"?>
<sst xmlns="http://schemas.openxmlformats.org/spreadsheetml/2006/main" count="171" uniqueCount="90">
  <si>
    <t>TASA</t>
  </si>
  <si>
    <t>PRIMA</t>
  </si>
  <si>
    <t>AIG METROPOLITANA</t>
  </si>
  <si>
    <t>SUPER DE BANCOS 3,50%</t>
  </si>
  <si>
    <t>SEGURO CAMPESINO 0,50%</t>
  </si>
  <si>
    <t>DERECHO DE EMISION</t>
  </si>
  <si>
    <t>BASE IMPONIBLE</t>
  </si>
  <si>
    <t>IVA 12%</t>
  </si>
  <si>
    <t>RIESGO</t>
  </si>
  <si>
    <t>%</t>
  </si>
  <si>
    <t>MÍNIMO</t>
  </si>
  <si>
    <t>Responsabilidad Civil</t>
  </si>
  <si>
    <t>No</t>
  </si>
  <si>
    <t>PLACA</t>
  </si>
  <si>
    <t>MARCA</t>
  </si>
  <si>
    <t xml:space="preserve">MODELO </t>
  </si>
  <si>
    <t>AÑO</t>
  </si>
  <si>
    <t xml:space="preserve">VALOR </t>
  </si>
  <si>
    <t>TOTAL VALOR ASEGURADO</t>
  </si>
  <si>
    <t>PRIMA TOTAL</t>
  </si>
  <si>
    <t>PRIMA NETA TOTAL</t>
  </si>
  <si>
    <t>CHUBB SEGUROS</t>
  </si>
  <si>
    <t>APLICADO EN</t>
  </si>
  <si>
    <t>PERDIDA PARCIAL</t>
  </si>
  <si>
    <t>PERDIDA TOTALES</t>
  </si>
  <si>
    <t>PERDIDA TOTAL CON HUNTER</t>
  </si>
  <si>
    <t>PERDIDA TOTAL SIN HUNTER</t>
  </si>
  <si>
    <t>CHUBB SESGUROS</t>
  </si>
  <si>
    <t>Si</t>
  </si>
  <si>
    <t>VEHICULOS</t>
  </si>
  <si>
    <t>Todo riesgo</t>
  </si>
  <si>
    <t>Muerte accidental</t>
  </si>
  <si>
    <t>Gastos médicos</t>
  </si>
  <si>
    <t>Asistencia vehicular</t>
  </si>
  <si>
    <t>gastos de grúa</t>
  </si>
  <si>
    <t>Asistencia Juridica</t>
  </si>
  <si>
    <t>AIG  METROPOLITANA</t>
  </si>
  <si>
    <t>Autosustituto</t>
  </si>
  <si>
    <t>Billetera protegida</t>
  </si>
  <si>
    <t>Documentos  protegidos</t>
  </si>
  <si>
    <t>AIG METROPOLITANA CONDICIONES DE RENOVACION</t>
  </si>
  <si>
    <t>PERDIDA TOTAL CON DISPOSITIVO</t>
  </si>
  <si>
    <t>CUADRO DE COSTOS VEHICULOS CLIENTE MOTORALMOR</t>
  </si>
  <si>
    <t>DETALLE</t>
  </si>
  <si>
    <t>CHEVROLET</t>
  </si>
  <si>
    <t>KTM</t>
  </si>
  <si>
    <t>CUADRO DE DEDUCIBLES VEHICULOS MOTORALMOR</t>
  </si>
  <si>
    <t>PARA TODOS LOS VEHICULOS</t>
  </si>
  <si>
    <t>10% VALOR SINIESTRO</t>
  </si>
  <si>
    <t xml:space="preserve"> 1% VALOR ASEGURADO</t>
  </si>
  <si>
    <t>10% Del valor asegurado</t>
  </si>
  <si>
    <t>5% Del valor asegurado</t>
  </si>
  <si>
    <t>20% Valor del asegurado</t>
  </si>
  <si>
    <t>LIVIANOS:10% Del valor asegurado</t>
  </si>
  <si>
    <t>PERDIDA TOTAL SIN DISPOSITIVO</t>
  </si>
  <si>
    <t>LIVIANOS: 0% Del valor asegurado</t>
  </si>
  <si>
    <t>TIPO DE VEHICULO</t>
  </si>
  <si>
    <t>LIVIANOS</t>
  </si>
  <si>
    <t>MOTOS</t>
  </si>
  <si>
    <t xml:space="preserve">CUADRO COMPARATIVO  COBERTURAS VEHICULOS MOTORALMOR </t>
  </si>
  <si>
    <t>SI</t>
  </si>
  <si>
    <t>Poliza de A.Personales</t>
  </si>
  <si>
    <t>Amparo  Patrimonial</t>
  </si>
  <si>
    <t>TIPO VH</t>
  </si>
  <si>
    <t>LIVIANO</t>
  </si>
  <si>
    <t>MOTO</t>
  </si>
  <si>
    <t>SOLO LIVIANOS (NO MOTOS)</t>
  </si>
  <si>
    <t>SI(NO MOTOS</t>
  </si>
  <si>
    <t>POLIZA 56971</t>
  </si>
  <si>
    <t>POLIZA 57362</t>
  </si>
  <si>
    <t>ABD3021</t>
  </si>
  <si>
    <t>LUV D-MAX 3.0 DIESEL</t>
  </si>
  <si>
    <t>ABH3297</t>
  </si>
  <si>
    <t>GREAT WALL</t>
  </si>
  <si>
    <t>WINGLE 2.4 4X2 TM</t>
  </si>
  <si>
    <t>S/P</t>
  </si>
  <si>
    <t>300 EXC</t>
  </si>
  <si>
    <t>ABD8201</t>
  </si>
  <si>
    <t>AVEO FAMILY</t>
  </si>
  <si>
    <t>CONDUCTOR</t>
  </si>
  <si>
    <t>ENRIQUE TUFIÑO</t>
  </si>
  <si>
    <t>JUAN MOSCOSO</t>
  </si>
  <si>
    <t>FRANCISCO GONZALEZ</t>
  </si>
  <si>
    <t>POLIZA 56971 Y POLIZA 57362</t>
  </si>
  <si>
    <t>VALOR DEL VH</t>
  </si>
  <si>
    <t>VAZ SEGUROS</t>
  </si>
  <si>
    <t>TASA COTIZACION</t>
  </si>
  <si>
    <t>TASA COMPRENSIVA</t>
  </si>
  <si>
    <t>VAZ SESGUROS</t>
  </si>
  <si>
    <t>LIVIANOS:15% Del valor asegurado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</si>
</sst>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$&quot;* #,##0.00_ ;_ &quot;$&quot;* \-#,##0.00_ ;_ &quot;$&quot;* &quot;-&quot;??_ ;_ @_ "/>
    <numFmt numFmtId="43" formatCode="_ * #,##0.00_ ;_ * \-#,##0.00_ ;_ * &quot;-&quot;??_ ;_ @_ "/>
    <numFmt numFmtId="164" formatCode="_(&quot;$&quot;\ * #,##0.00_);_(&quot;$&quot;\ * \(#,##0.00\);_(&quot;$&quot;\ * &quot;-&quot;??_);_(@_)"/>
    <numFmt numFmtId="165" formatCode="_-[$$-300A]\ * #,##0.00_ ;_-[$$-300A]\ * \-#,##0.00\ ;_-[$$-300A]\ * &quot;-&quot;??_ ;_-@_ 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MS Sans Serif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MS Sans Serif"/>
      <family val="2"/>
    </font>
    <font>
      <sz val="12"/>
      <name val="Times New Roman"/>
      <family val="1"/>
    </font>
    <font>
      <sz val="12"/>
      <color indexed="8"/>
      <name val="Verdana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6" fillId="0" borderId="0" applyNumberFormat="0" applyFont="0" applyFill="0" applyBorder="0" applyProtection="0">
      <alignment vertical="center"/>
    </xf>
    <xf numFmtId="0" fontId="5" fillId="0" borderId="0"/>
    <xf numFmtId="0" fontId="7" fillId="0" borderId="0"/>
    <xf numFmtId="0" fontId="1" fillId="0" borderId="0"/>
    <xf numFmtId="0" fontId="8" fillId="0" borderId="0" applyNumberFormat="0" applyFill="0" applyBorder="0" applyProtection="0">
      <alignment vertical="top" wrapText="1"/>
    </xf>
    <xf numFmtId="43" fontId="4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9" fillId="0" borderId="0" xfId="0" applyFont="1"/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/>
    <xf numFmtId="0" fontId="0" fillId="0" borderId="0" xfId="0"/>
    <xf numFmtId="0" fontId="11" fillId="0" borderId="0" xfId="0" applyFont="1"/>
    <xf numFmtId="165" fontId="9" fillId="0" borderId="2" xfId="0" applyNumberFormat="1" applyFont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13" fillId="0" borderId="3" xfId="11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13" fillId="0" borderId="3" xfId="11" applyFont="1" applyFill="1" applyBorder="1" applyAlignment="1">
      <alignment horizontal="left" vertical="center" wrapText="1"/>
    </xf>
    <xf numFmtId="0" fontId="13" fillId="0" borderId="5" xfId="1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1" fillId="0" borderId="17" xfId="0" applyFont="1" applyBorder="1"/>
    <xf numFmtId="0" fontId="11" fillId="0" borderId="1" xfId="0" applyFont="1" applyBorder="1"/>
    <xf numFmtId="0" fontId="11" fillId="0" borderId="0" xfId="0" applyFont="1" applyBorder="1"/>
    <xf numFmtId="44" fontId="12" fillId="0" borderId="19" xfId="0" applyNumberFormat="1" applyFont="1" applyBorder="1"/>
    <xf numFmtId="0" fontId="11" fillId="0" borderId="18" xfId="0" applyFont="1" applyBorder="1"/>
    <xf numFmtId="0" fontId="11" fillId="2" borderId="2" xfId="0" applyFont="1" applyFill="1" applyBorder="1" applyAlignment="1">
      <alignment horizontal="center" vertical="center" wrapText="1"/>
    </xf>
    <xf numFmtId="44" fontId="11" fillId="0" borderId="11" xfId="1" applyFont="1" applyBorder="1"/>
    <xf numFmtId="44" fontId="12" fillId="0" borderId="24" xfId="1" applyFont="1" applyBorder="1"/>
    <xf numFmtId="0" fontId="11" fillId="0" borderId="13" xfId="0" applyFont="1" applyBorder="1" applyAlignment="1"/>
    <xf numFmtId="0" fontId="12" fillId="0" borderId="9" xfId="0" applyFont="1" applyBorder="1" applyAlignment="1"/>
    <xf numFmtId="44" fontId="12" fillId="0" borderId="0" xfId="0" applyNumberFormat="1" applyFont="1" applyBorder="1"/>
    <xf numFmtId="44" fontId="11" fillId="0" borderId="26" xfId="1" applyFont="1" applyBorder="1"/>
    <xf numFmtId="44" fontId="12" fillId="0" borderId="23" xfId="1" applyFont="1" applyBorder="1"/>
    <xf numFmtId="0" fontId="11" fillId="0" borderId="13" xfId="0" applyFont="1" applyBorder="1"/>
    <xf numFmtId="0" fontId="11" fillId="0" borderId="9" xfId="0" applyFont="1" applyBorder="1"/>
    <xf numFmtId="0" fontId="12" fillId="2" borderId="2" xfId="0" applyFont="1" applyFill="1" applyBorder="1" applyAlignment="1">
      <alignment horizontal="center" vertical="center" wrapText="1"/>
    </xf>
    <xf numFmtId="44" fontId="11" fillId="2" borderId="2" xfId="1" applyFont="1" applyFill="1" applyBorder="1" applyAlignment="1">
      <alignment horizontal="center" vertical="center" wrapText="1"/>
    </xf>
    <xf numFmtId="44" fontId="11" fillId="2" borderId="2" xfId="0" applyNumberFormat="1" applyFont="1" applyFill="1" applyBorder="1" applyAlignment="1">
      <alignment horizontal="center" vertical="center" wrapText="1"/>
    </xf>
    <xf numFmtId="10" fontId="11" fillId="2" borderId="2" xfId="0" applyNumberFormat="1" applyFont="1" applyFill="1" applyBorder="1" applyAlignment="1">
      <alignment horizontal="center" vertical="center" wrapText="1"/>
    </xf>
    <xf numFmtId="166" fontId="11" fillId="2" borderId="2" xfId="2" applyNumberFormat="1" applyFont="1" applyFill="1" applyBorder="1" applyAlignment="1">
      <alignment horizontal="center" vertical="center" wrapText="1"/>
    </xf>
    <xf numFmtId="9" fontId="9" fillId="2" borderId="2" xfId="2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164" fontId="9" fillId="2" borderId="2" xfId="12" applyFont="1" applyFill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3" xfId="0" applyBorder="1"/>
    <xf numFmtId="0" fontId="9" fillId="0" borderId="6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44" fontId="12" fillId="0" borderId="0" xfId="1" applyFont="1" applyBorder="1"/>
    <xf numFmtId="164" fontId="9" fillId="0" borderId="4" xfId="12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165" fontId="9" fillId="0" borderId="4" xfId="12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4" xfId="12" applyNumberFormat="1" applyFont="1" applyFill="1" applyBorder="1" applyAlignment="1">
      <alignment horizontal="center" vertical="center" wrapText="1"/>
    </xf>
    <xf numFmtId="44" fontId="9" fillId="2" borderId="2" xfId="1" applyFont="1" applyFill="1" applyBorder="1"/>
    <xf numFmtId="0" fontId="9" fillId="2" borderId="4" xfId="0" applyFont="1" applyFill="1" applyBorder="1" applyAlignment="1">
      <alignment horizontal="center"/>
    </xf>
    <xf numFmtId="0" fontId="13" fillId="0" borderId="21" xfId="11" applyFont="1" applyFill="1" applyBorder="1" applyAlignment="1">
      <alignment horizontal="left" vertical="center" wrapText="1"/>
    </xf>
    <xf numFmtId="44" fontId="9" fillId="2" borderId="2" xfId="1" applyFont="1" applyFill="1" applyBorder="1" applyAlignment="1">
      <alignment horizontal="center" vertical="center"/>
    </xf>
    <xf numFmtId="0" fontId="9" fillId="0" borderId="21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12" fillId="0" borderId="20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10" fontId="11" fillId="2" borderId="2" xfId="2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4" fontId="11" fillId="2" borderId="2" xfId="0" applyNumberFormat="1" applyFont="1" applyFill="1" applyBorder="1" applyAlignment="1">
      <alignment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44" fontId="9" fillId="2" borderId="4" xfId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9" fontId="9" fillId="0" borderId="2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9" fontId="9" fillId="0" borderId="6" xfId="2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65" fontId="9" fillId="0" borderId="27" xfId="12" applyNumberFormat="1" applyFont="1" applyBorder="1" applyAlignment="1">
      <alignment horizontal="center" vertical="center" wrapText="1"/>
    </xf>
    <xf numFmtId="165" fontId="9" fillId="0" borderId="28" xfId="12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6" borderId="31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9" fillId="0" borderId="27" xfId="12" applyNumberFormat="1" applyFont="1" applyBorder="1" applyAlignment="1">
      <alignment vertical="center" wrapText="1"/>
    </xf>
    <xf numFmtId="165" fontId="9" fillId="0" borderId="28" xfId="12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2" fillId="0" borderId="19" xfId="0" applyFont="1" applyBorder="1" applyAlignment="1">
      <alignment horizontal="center"/>
    </xf>
    <xf numFmtId="165" fontId="10" fillId="3" borderId="2" xfId="0" applyNumberFormat="1" applyFont="1" applyFill="1" applyBorder="1" applyAlignment="1">
      <alignment horizontal="center" vertical="center" wrapText="1"/>
    </xf>
    <xf numFmtId="165" fontId="10" fillId="7" borderId="2" xfId="0" applyNumberFormat="1" applyFont="1" applyFill="1" applyBorder="1" applyAlignment="1">
      <alignment horizontal="center" vertical="center" wrapText="1"/>
    </xf>
    <xf numFmtId="165" fontId="10" fillId="6" borderId="2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164" fontId="9" fillId="2" borderId="4" xfId="12" applyFont="1" applyFill="1" applyBorder="1" applyAlignment="1">
      <alignment vertical="center" wrapText="1"/>
    </xf>
    <xf numFmtId="9" fontId="9" fillId="0" borderId="4" xfId="2" applyFont="1" applyBorder="1" applyAlignment="1">
      <alignment horizontal="center" vertical="center"/>
    </xf>
    <xf numFmtId="9" fontId="9" fillId="0" borderId="29" xfId="2" applyFont="1" applyBorder="1" applyAlignment="1">
      <alignment horizontal="center" vertical="center"/>
    </xf>
  </cellXfs>
  <cellStyles count="13">
    <cellStyle name="Millares 2" xfId="10"/>
    <cellStyle name="Millares 3" xfId="5"/>
    <cellStyle name="Moneda" xfId="1" builtinId="4"/>
    <cellStyle name="Moneda 2" xfId="3"/>
    <cellStyle name="Moneda 3" xfId="12"/>
    <cellStyle name="Normal" xfId="0" builtinId="0"/>
    <cellStyle name="Normal 2" xfId="6"/>
    <cellStyle name="Normal 2 2" xfId="11"/>
    <cellStyle name="Normal 3" xfId="7"/>
    <cellStyle name="Normal 4" xfId="8"/>
    <cellStyle name="Normal 5" xfId="9"/>
    <cellStyle name="Normal 6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N21" sqref="N21"/>
    </sheetView>
  </sheetViews>
  <sheetFormatPr baseColWidth="10" defaultRowHeight="12" x14ac:dyDescent="0.2"/>
  <cols>
    <col min="1" max="1" width="9.42578125" style="5" bestFit="1" customWidth="1"/>
    <col min="2" max="2" width="11.140625" style="5" bestFit="1" customWidth="1"/>
    <col min="3" max="3" width="15.28515625" style="5" bestFit="1" customWidth="1"/>
    <col min="4" max="4" width="20.5703125" style="5" customWidth="1"/>
    <col min="5" max="5" width="6.140625" style="5" customWidth="1"/>
    <col min="6" max="6" width="12.140625" style="5" customWidth="1"/>
    <col min="7" max="7" width="8.5703125" style="5" customWidth="1"/>
    <col min="8" max="8" width="11.5703125" style="5" customWidth="1"/>
    <col min="9" max="9" width="7.7109375" style="5" customWidth="1"/>
    <col min="10" max="10" width="10" style="5" customWidth="1"/>
    <col min="11" max="11" width="9.42578125" style="5" customWidth="1"/>
    <col min="12" max="12" width="10" style="5" customWidth="1"/>
    <col min="13" max="13" width="12.7109375" style="5" customWidth="1"/>
    <col min="14" max="14" width="10" style="5" customWidth="1"/>
    <col min="15" max="16384" width="11.42578125" style="5"/>
  </cols>
  <sheetData>
    <row r="1" spans="1:14" ht="15.75" customHeight="1" x14ac:dyDescent="0.2">
      <c r="A1" s="86" t="s">
        <v>42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4" ht="15.75" customHeight="1" x14ac:dyDescent="0.2">
      <c r="A2" s="84" t="s">
        <v>68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4" ht="12.75" customHeight="1" x14ac:dyDescent="0.2">
      <c r="A3" s="69" t="s">
        <v>43</v>
      </c>
      <c r="B3" s="69"/>
      <c r="C3" s="69"/>
      <c r="D3" s="69"/>
      <c r="E3" s="69"/>
      <c r="F3" s="69"/>
      <c r="G3" s="71" t="s">
        <v>40</v>
      </c>
      <c r="H3" s="71"/>
      <c r="I3" s="70" t="s">
        <v>21</v>
      </c>
      <c r="J3" s="70"/>
      <c r="K3" s="88" t="s">
        <v>85</v>
      </c>
      <c r="L3" s="89"/>
      <c r="M3" s="89"/>
      <c r="N3" s="90"/>
    </row>
    <row r="4" spans="1:14" ht="36" x14ac:dyDescent="0.2">
      <c r="A4" s="28" t="s">
        <v>13</v>
      </c>
      <c r="B4" s="28" t="s">
        <v>14</v>
      </c>
      <c r="C4" s="28" t="s">
        <v>79</v>
      </c>
      <c r="D4" s="28" t="s">
        <v>15</v>
      </c>
      <c r="E4" s="28" t="s">
        <v>16</v>
      </c>
      <c r="F4" s="28" t="s">
        <v>18</v>
      </c>
      <c r="G4" s="28" t="s">
        <v>0</v>
      </c>
      <c r="H4" s="28" t="s">
        <v>1</v>
      </c>
      <c r="I4" s="28" t="s">
        <v>0</v>
      </c>
      <c r="J4" s="28" t="s">
        <v>1</v>
      </c>
      <c r="K4" s="28" t="s">
        <v>86</v>
      </c>
      <c r="L4" s="28" t="s">
        <v>1</v>
      </c>
      <c r="M4" s="28" t="s">
        <v>87</v>
      </c>
      <c r="N4" s="28" t="s">
        <v>1</v>
      </c>
    </row>
    <row r="5" spans="1:14" x14ac:dyDescent="0.2">
      <c r="A5" s="18" t="s">
        <v>70</v>
      </c>
      <c r="B5" s="18" t="s">
        <v>44</v>
      </c>
      <c r="C5" s="18" t="s">
        <v>81</v>
      </c>
      <c r="D5" s="18" t="s">
        <v>71</v>
      </c>
      <c r="E5" s="18">
        <v>2013</v>
      </c>
      <c r="F5" s="29">
        <v>18000</v>
      </c>
      <c r="G5" s="61">
        <v>2.8000000000000001E-2</v>
      </c>
      <c r="H5" s="29">
        <f>F5*G5</f>
        <v>504</v>
      </c>
      <c r="I5" s="61">
        <v>3.3000000000000002E-2</v>
      </c>
      <c r="J5" s="30">
        <f>F5*I5</f>
        <v>594</v>
      </c>
      <c r="K5" s="61">
        <v>3.7999999999999999E-2</v>
      </c>
      <c r="L5" s="30">
        <f>F5*K5</f>
        <v>684</v>
      </c>
      <c r="M5" s="61">
        <v>4.2000000000000003E-2</v>
      </c>
      <c r="N5" s="30">
        <f>F5*M5</f>
        <v>756</v>
      </c>
    </row>
    <row r="6" spans="1:14" ht="24" x14ac:dyDescent="0.2">
      <c r="A6" s="18" t="s">
        <v>72</v>
      </c>
      <c r="B6" s="18" t="s">
        <v>73</v>
      </c>
      <c r="C6" s="18" t="s">
        <v>82</v>
      </c>
      <c r="D6" s="18" t="s">
        <v>74</v>
      </c>
      <c r="E6" s="18">
        <v>2019</v>
      </c>
      <c r="F6" s="29">
        <v>16000</v>
      </c>
      <c r="G6" s="61">
        <v>2.8000000000000001E-2</v>
      </c>
      <c r="H6" s="29">
        <f>F6*G6</f>
        <v>448</v>
      </c>
      <c r="I6" s="61">
        <v>3.5000000000000003E-2</v>
      </c>
      <c r="J6" s="30">
        <f>F6*I6</f>
        <v>560</v>
      </c>
      <c r="K6" s="61">
        <v>3.7999999999999999E-2</v>
      </c>
      <c r="L6" s="30">
        <f>F6*K6</f>
        <v>608</v>
      </c>
      <c r="M6" s="61">
        <v>4.2000000000000003E-2</v>
      </c>
      <c r="N6" s="30">
        <f>F6*M6</f>
        <v>672</v>
      </c>
    </row>
    <row r="7" spans="1:14" ht="24" customHeight="1" x14ac:dyDescent="0.2">
      <c r="A7" s="18" t="s">
        <v>75</v>
      </c>
      <c r="B7" s="18" t="s">
        <v>45</v>
      </c>
      <c r="C7" s="18" t="s">
        <v>81</v>
      </c>
      <c r="D7" s="18" t="s">
        <v>76</v>
      </c>
      <c r="E7" s="18">
        <v>2020</v>
      </c>
      <c r="F7" s="29">
        <v>14138.77</v>
      </c>
      <c r="G7" s="61">
        <v>3.6999999999999998E-2</v>
      </c>
      <c r="H7" s="29">
        <f>F7*G7</f>
        <v>523.13449000000003</v>
      </c>
      <c r="I7" s="61">
        <v>4.4999999999999998E-2</v>
      </c>
      <c r="J7" s="64">
        <f>F7*I7</f>
        <v>636.24464999999998</v>
      </c>
      <c r="K7" s="61">
        <v>0.05</v>
      </c>
      <c r="L7" s="30">
        <f>F7*K7</f>
        <v>706.93850000000009</v>
      </c>
      <c r="M7" s="61">
        <v>0.05</v>
      </c>
      <c r="N7" s="30">
        <f>F7*M7</f>
        <v>706.93850000000009</v>
      </c>
    </row>
    <row r="8" spans="1:14" x14ac:dyDescent="0.2">
      <c r="A8" s="17"/>
      <c r="B8" s="15"/>
      <c r="C8" s="15"/>
      <c r="D8" s="15"/>
      <c r="E8" s="15"/>
      <c r="F8" s="54" t="s">
        <v>20</v>
      </c>
      <c r="G8" s="26"/>
      <c r="H8" s="23">
        <f>SUM(H5:H7)</f>
        <v>1475.1344899999999</v>
      </c>
      <c r="I8" s="26"/>
      <c r="J8" s="16">
        <f>SUM(J5:J7)</f>
        <v>1790.2446500000001</v>
      </c>
      <c r="K8" s="26"/>
      <c r="L8" s="16">
        <f>SUM(L5:L7)</f>
        <v>1998.9385000000002</v>
      </c>
      <c r="M8" s="26"/>
      <c r="N8" s="16">
        <f>SUM(N5:N7)</f>
        <v>2134.9385000000002</v>
      </c>
    </row>
    <row r="9" spans="1:14" x14ac:dyDescent="0.2">
      <c r="A9" s="17"/>
      <c r="B9" s="15"/>
      <c r="C9" s="15"/>
      <c r="D9" s="15"/>
      <c r="E9" s="15"/>
      <c r="F9" s="55" t="s">
        <v>3</v>
      </c>
      <c r="G9" s="21"/>
      <c r="H9" s="24">
        <f>H8*3.5%</f>
        <v>51.629707150000002</v>
      </c>
      <c r="I9" s="26"/>
      <c r="J9" s="19">
        <f>J8*3.5%</f>
        <v>62.658562750000009</v>
      </c>
      <c r="K9" s="26"/>
      <c r="L9" s="19">
        <f>L8*3.5%</f>
        <v>69.962847500000009</v>
      </c>
      <c r="M9" s="26"/>
      <c r="N9" s="19">
        <f>N8*3.5%</f>
        <v>74.722847500000015</v>
      </c>
    </row>
    <row r="10" spans="1:14" x14ac:dyDescent="0.2">
      <c r="A10" s="17"/>
      <c r="B10" s="15"/>
      <c r="C10" s="15"/>
      <c r="D10" s="15"/>
      <c r="E10" s="15"/>
      <c r="F10" s="55" t="s">
        <v>4</v>
      </c>
      <c r="G10" s="21"/>
      <c r="H10" s="24">
        <f>H8*0.5%</f>
        <v>7.3756724499999997</v>
      </c>
      <c r="I10" s="26"/>
      <c r="J10" s="19">
        <f>J8*0.5%</f>
        <v>8.95122325</v>
      </c>
      <c r="K10" s="26"/>
      <c r="L10" s="19">
        <f>L8*0.5%</f>
        <v>9.9946925000000011</v>
      </c>
      <c r="M10" s="26"/>
      <c r="N10" s="19">
        <f>N8*0.5%</f>
        <v>10.674692500000001</v>
      </c>
    </row>
    <row r="11" spans="1:14" x14ac:dyDescent="0.2">
      <c r="A11" s="17"/>
      <c r="B11" s="15"/>
      <c r="C11" s="15"/>
      <c r="D11" s="15"/>
      <c r="E11" s="15"/>
      <c r="F11" s="55" t="s">
        <v>5</v>
      </c>
      <c r="G11" s="21"/>
      <c r="H11" s="24">
        <v>5</v>
      </c>
      <c r="I11" s="26"/>
      <c r="J11" s="19">
        <v>5</v>
      </c>
      <c r="K11" s="26"/>
      <c r="L11" s="19">
        <v>5</v>
      </c>
      <c r="M11" s="26"/>
      <c r="N11" s="19">
        <v>5</v>
      </c>
    </row>
    <row r="12" spans="1:14" x14ac:dyDescent="0.2">
      <c r="A12" s="17"/>
      <c r="B12" s="15"/>
      <c r="C12" s="15"/>
      <c r="D12" s="15"/>
      <c r="E12" s="15"/>
      <c r="F12" s="55" t="s">
        <v>6</v>
      </c>
      <c r="G12" s="21"/>
      <c r="H12" s="24">
        <f>SUM(H8:H11)</f>
        <v>1539.1398695999999</v>
      </c>
      <c r="I12" s="26"/>
      <c r="J12" s="19">
        <f>SUM(J8:J11)</f>
        <v>1866.8544360000003</v>
      </c>
      <c r="K12" s="26"/>
      <c r="L12" s="19">
        <f>SUM(L8:L11)</f>
        <v>2083.8960400000001</v>
      </c>
      <c r="M12" s="26"/>
      <c r="N12" s="19">
        <f>SUM(N8:N11)</f>
        <v>2225.3360400000006</v>
      </c>
    </row>
    <row r="13" spans="1:14" x14ac:dyDescent="0.2">
      <c r="A13" s="17"/>
      <c r="B13" s="15"/>
      <c r="C13" s="15"/>
      <c r="D13" s="15"/>
      <c r="E13" s="15"/>
      <c r="F13" s="55" t="s">
        <v>7</v>
      </c>
      <c r="G13" s="21"/>
      <c r="H13" s="24">
        <f>H12*12%</f>
        <v>184.69678435199998</v>
      </c>
      <c r="I13" s="26"/>
      <c r="J13" s="19">
        <f>J12*12%</f>
        <v>224.02253232000004</v>
      </c>
      <c r="K13" s="26"/>
      <c r="L13" s="19">
        <f>L12*12%</f>
        <v>250.0675248</v>
      </c>
      <c r="M13" s="26"/>
      <c r="N13" s="19">
        <f>N12*12%</f>
        <v>267.04032480000006</v>
      </c>
    </row>
    <row r="14" spans="1:14" ht="12.75" thickBot="1" x14ac:dyDescent="0.25">
      <c r="A14" s="13"/>
      <c r="B14" s="14"/>
      <c r="C14" s="14"/>
      <c r="D14" s="14"/>
      <c r="E14" s="14"/>
      <c r="F14" s="56" t="s">
        <v>19</v>
      </c>
      <c r="G14" s="22"/>
      <c r="H14" s="25">
        <f>+H13+H12</f>
        <v>1723.8366539519998</v>
      </c>
      <c r="I14" s="27"/>
      <c r="J14" s="20">
        <f>+J13+J12</f>
        <v>2090.8769683200003</v>
      </c>
      <c r="K14" s="27"/>
      <c r="L14" s="20">
        <f>+L13+L12</f>
        <v>2333.9635648000003</v>
      </c>
      <c r="M14" s="27"/>
      <c r="N14" s="20">
        <f>+N13+N12</f>
        <v>2492.3763648000008</v>
      </c>
    </row>
    <row r="15" spans="1:14" x14ac:dyDescent="0.2">
      <c r="A15" s="15"/>
      <c r="B15" s="15"/>
      <c r="C15" s="15"/>
      <c r="D15" s="15"/>
      <c r="E15" s="15"/>
      <c r="F15" s="39"/>
      <c r="G15" s="40"/>
      <c r="H15" s="41"/>
      <c r="I15" s="15"/>
      <c r="J15" s="41"/>
      <c r="K15" s="15"/>
      <c r="L15" s="41"/>
      <c r="M15" s="15"/>
      <c r="N15" s="41"/>
    </row>
    <row r="17" spans="1:14" ht="13.5" customHeight="1" x14ac:dyDescent="0.2">
      <c r="A17" s="84" t="s">
        <v>69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</row>
    <row r="18" spans="1:14" ht="12" customHeight="1" x14ac:dyDescent="0.2">
      <c r="A18" s="69" t="s">
        <v>43</v>
      </c>
      <c r="B18" s="69"/>
      <c r="C18" s="69"/>
      <c r="D18" s="69"/>
      <c r="E18" s="69"/>
      <c r="F18" s="69"/>
      <c r="G18" s="71" t="s">
        <v>40</v>
      </c>
      <c r="H18" s="71"/>
      <c r="I18" s="70" t="s">
        <v>21</v>
      </c>
      <c r="J18" s="70"/>
      <c r="K18" s="88" t="s">
        <v>85</v>
      </c>
      <c r="L18" s="89"/>
      <c r="M18" s="89"/>
      <c r="N18" s="90"/>
    </row>
    <row r="19" spans="1:14" ht="36" x14ac:dyDescent="0.2">
      <c r="A19" s="28" t="s">
        <v>13</v>
      </c>
      <c r="B19" s="28" t="s">
        <v>14</v>
      </c>
      <c r="C19" s="28" t="s">
        <v>79</v>
      </c>
      <c r="D19" s="28" t="s">
        <v>15</v>
      </c>
      <c r="E19" s="28" t="s">
        <v>16</v>
      </c>
      <c r="F19" s="28" t="s">
        <v>17</v>
      </c>
      <c r="G19" s="28" t="s">
        <v>0</v>
      </c>
      <c r="H19" s="28" t="s">
        <v>1</v>
      </c>
      <c r="I19" s="28" t="s">
        <v>0</v>
      </c>
      <c r="J19" s="28" t="s">
        <v>1</v>
      </c>
      <c r="K19" s="28" t="s">
        <v>86</v>
      </c>
      <c r="L19" s="28" t="s">
        <v>1</v>
      </c>
      <c r="M19" s="28" t="s">
        <v>87</v>
      </c>
      <c r="N19" s="28" t="s">
        <v>1</v>
      </c>
    </row>
    <row r="20" spans="1:14" x14ac:dyDescent="0.2">
      <c r="A20" s="18" t="s">
        <v>77</v>
      </c>
      <c r="B20" s="18" t="s">
        <v>44</v>
      </c>
      <c r="C20" s="18" t="s">
        <v>80</v>
      </c>
      <c r="D20" s="18" t="s">
        <v>78</v>
      </c>
      <c r="E20" s="18">
        <v>2013</v>
      </c>
      <c r="F20" s="29">
        <v>8000</v>
      </c>
      <c r="G20" s="32">
        <v>2.8000000000000001E-2</v>
      </c>
      <c r="H20" s="29">
        <f>F20*G20</f>
        <v>224</v>
      </c>
      <c r="I20" s="31">
        <v>3.3000000000000002E-2</v>
      </c>
      <c r="J20" s="29">
        <f>F20*I20</f>
        <v>264</v>
      </c>
      <c r="K20" s="31">
        <v>5.9299999999999999E-2</v>
      </c>
      <c r="L20" s="29">
        <f>F20*K20</f>
        <v>474.4</v>
      </c>
      <c r="M20" s="31">
        <v>4.2000000000000003E-2</v>
      </c>
      <c r="N20" s="29">
        <f>F20*M20</f>
        <v>336</v>
      </c>
    </row>
    <row r="21" spans="1:14" x14ac:dyDescent="0.2">
      <c r="A21" s="17"/>
      <c r="B21" s="15"/>
      <c r="C21" s="15"/>
      <c r="D21" s="15"/>
      <c r="E21" s="57"/>
      <c r="F21" s="54" t="s">
        <v>20</v>
      </c>
      <c r="G21" s="58"/>
      <c r="H21" s="23">
        <f>SUM(H20:H20)</f>
        <v>224</v>
      </c>
      <c r="I21" s="26"/>
      <c r="J21" s="16">
        <f>SUM(J20:J20)</f>
        <v>264</v>
      </c>
      <c r="K21" s="26"/>
      <c r="L21" s="16">
        <f>SUM(L20:L20)</f>
        <v>474.4</v>
      </c>
      <c r="M21" s="26"/>
      <c r="N21" s="16">
        <f>SUM(N20:N20)</f>
        <v>336</v>
      </c>
    </row>
    <row r="22" spans="1:14" x14ac:dyDescent="0.2">
      <c r="A22" s="17"/>
      <c r="B22" s="15"/>
      <c r="C22" s="15"/>
      <c r="D22" s="15"/>
      <c r="E22" s="57"/>
      <c r="F22" s="55" t="s">
        <v>3</v>
      </c>
      <c r="G22" s="58"/>
      <c r="H22" s="24">
        <f>H21*3.5%</f>
        <v>7.8400000000000007</v>
      </c>
      <c r="I22" s="26"/>
      <c r="J22" s="19">
        <f>J21*3.5%</f>
        <v>9.24</v>
      </c>
      <c r="K22" s="26"/>
      <c r="L22" s="19">
        <f>L21*3.5%</f>
        <v>16.603999999999999</v>
      </c>
      <c r="M22" s="26"/>
      <c r="N22" s="19">
        <f>N21*3.5%</f>
        <v>11.760000000000002</v>
      </c>
    </row>
    <row r="23" spans="1:14" x14ac:dyDescent="0.2">
      <c r="A23" s="17"/>
      <c r="B23" s="15"/>
      <c r="C23" s="15"/>
      <c r="D23" s="15"/>
      <c r="E23" s="57"/>
      <c r="F23" s="55" t="s">
        <v>4</v>
      </c>
      <c r="G23" s="58"/>
      <c r="H23" s="24">
        <f>H21*0.5%</f>
        <v>1.1200000000000001</v>
      </c>
      <c r="I23" s="26"/>
      <c r="J23" s="19">
        <f>J21*0.5%</f>
        <v>1.32</v>
      </c>
      <c r="K23" s="26"/>
      <c r="L23" s="19">
        <f>L21*0.5%</f>
        <v>2.3719999999999999</v>
      </c>
      <c r="M23" s="26"/>
      <c r="N23" s="19">
        <f>N21*0.5%</f>
        <v>1.68</v>
      </c>
    </row>
    <row r="24" spans="1:14" x14ac:dyDescent="0.2">
      <c r="A24" s="17"/>
      <c r="B24" s="15"/>
      <c r="C24" s="15"/>
      <c r="D24" s="15"/>
      <c r="E24" s="57"/>
      <c r="F24" s="55" t="s">
        <v>5</v>
      </c>
      <c r="G24" s="58"/>
      <c r="H24" s="24">
        <v>1</v>
      </c>
      <c r="I24" s="26"/>
      <c r="J24" s="19">
        <v>3</v>
      </c>
      <c r="K24" s="26"/>
      <c r="L24" s="19">
        <v>3</v>
      </c>
      <c r="M24" s="26"/>
      <c r="N24" s="19">
        <v>3</v>
      </c>
    </row>
    <row r="25" spans="1:14" x14ac:dyDescent="0.2">
      <c r="A25" s="17"/>
      <c r="B25" s="15"/>
      <c r="C25" s="15"/>
      <c r="D25" s="15"/>
      <c r="E25" s="57"/>
      <c r="F25" s="55" t="s">
        <v>6</v>
      </c>
      <c r="G25" s="58"/>
      <c r="H25" s="24">
        <f>SUM(H21:H24)</f>
        <v>233.96</v>
      </c>
      <c r="I25" s="26"/>
      <c r="J25" s="19">
        <f>SUM(J21:J24)</f>
        <v>277.56</v>
      </c>
      <c r="K25" s="26"/>
      <c r="L25" s="19">
        <f>SUM(L21:L24)</f>
        <v>496.37599999999998</v>
      </c>
      <c r="M25" s="26"/>
      <c r="N25" s="19">
        <f>SUM(N21:N24)</f>
        <v>352.44</v>
      </c>
    </row>
    <row r="26" spans="1:14" x14ac:dyDescent="0.2">
      <c r="A26" s="17"/>
      <c r="B26" s="15"/>
      <c r="C26" s="15"/>
      <c r="D26" s="15"/>
      <c r="E26" s="57"/>
      <c r="F26" s="55" t="s">
        <v>7</v>
      </c>
      <c r="G26" s="58"/>
      <c r="H26" s="24">
        <f>H25*12%</f>
        <v>28.075199999999999</v>
      </c>
      <c r="I26" s="26"/>
      <c r="J26" s="19">
        <f>J25*12%</f>
        <v>33.307200000000002</v>
      </c>
      <c r="K26" s="26"/>
      <c r="L26" s="19">
        <f>L25*12%</f>
        <v>59.565119999999993</v>
      </c>
      <c r="M26" s="26"/>
      <c r="N26" s="19">
        <f>N25*12%</f>
        <v>42.2928</v>
      </c>
    </row>
    <row r="27" spans="1:14" ht="12.75" thickBot="1" x14ac:dyDescent="0.25">
      <c r="A27" s="13"/>
      <c r="B27" s="14"/>
      <c r="C27" s="14"/>
      <c r="D27" s="14"/>
      <c r="E27" s="59"/>
      <c r="F27" s="56" t="s">
        <v>19</v>
      </c>
      <c r="G27" s="60"/>
      <c r="H27" s="25">
        <f>+H26+H25</f>
        <v>262.03520000000003</v>
      </c>
      <c r="I27" s="27"/>
      <c r="J27" s="20">
        <f>+J26+J25</f>
        <v>310.86720000000003</v>
      </c>
      <c r="K27" s="27"/>
      <c r="L27" s="20">
        <f>+L26+L25</f>
        <v>555.94111999999996</v>
      </c>
      <c r="M27" s="27"/>
      <c r="N27" s="20">
        <f>+N26+N25</f>
        <v>394.7328</v>
      </c>
    </row>
  </sheetData>
  <mergeCells count="11">
    <mergeCell ref="K3:N3"/>
    <mergeCell ref="K18:N18"/>
    <mergeCell ref="A18:F18"/>
    <mergeCell ref="G18:H18"/>
    <mergeCell ref="I18:J18"/>
    <mergeCell ref="A17:L17"/>
    <mergeCell ref="A3:F3"/>
    <mergeCell ref="I3:J3"/>
    <mergeCell ref="G3:H3"/>
    <mergeCell ref="A2:L2"/>
    <mergeCell ref="A1:L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3"/>
  <sheetViews>
    <sheetView workbookViewId="0">
      <selection activeCell="E21" sqref="E21"/>
    </sheetView>
  </sheetViews>
  <sheetFormatPr baseColWidth="10" defaultRowHeight="15" x14ac:dyDescent="0.25"/>
  <cols>
    <col min="1" max="2" width="11.42578125" style="4"/>
    <col min="3" max="3" width="12.42578125" bestFit="1" customWidth="1"/>
    <col min="4" max="4" width="10.5703125" customWidth="1"/>
    <col min="5" max="5" width="15.85546875" customWidth="1"/>
    <col min="6" max="6" width="9.28515625" customWidth="1"/>
    <col min="7" max="7" width="15.85546875" customWidth="1"/>
    <col min="8" max="8" width="8.85546875" customWidth="1"/>
    <col min="10" max="10" width="8.85546875" customWidth="1"/>
    <col min="11" max="11" width="15.85546875" style="4" customWidth="1"/>
    <col min="12" max="12" width="8.85546875" style="4" customWidth="1"/>
    <col min="13" max="13" width="11.42578125" style="4"/>
    <col min="14" max="14" width="8.85546875" style="4" customWidth="1"/>
  </cols>
  <sheetData>
    <row r="3" spans="2:14" ht="15.75" thickBot="1" x14ac:dyDescent="0.3"/>
    <row r="4" spans="2:14" x14ac:dyDescent="0.25">
      <c r="B4" s="106" t="s">
        <v>46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</row>
    <row r="5" spans="2:14" x14ac:dyDescent="0.25">
      <c r="B5" s="84" t="s">
        <v>83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109"/>
    </row>
    <row r="6" spans="2:14" x14ac:dyDescent="0.25">
      <c r="B6" s="79" t="s">
        <v>56</v>
      </c>
      <c r="C6" s="101" t="s">
        <v>2</v>
      </c>
      <c r="D6" s="101"/>
      <c r="E6" s="101"/>
      <c r="F6" s="101"/>
      <c r="G6" s="100" t="s">
        <v>27</v>
      </c>
      <c r="H6" s="100"/>
      <c r="I6" s="100"/>
      <c r="J6" s="100"/>
      <c r="K6" s="98" t="s">
        <v>88</v>
      </c>
      <c r="L6" s="98"/>
      <c r="M6" s="98"/>
      <c r="N6" s="99"/>
    </row>
    <row r="7" spans="2:14" x14ac:dyDescent="0.25">
      <c r="B7" s="79"/>
      <c r="C7" s="62" t="s">
        <v>8</v>
      </c>
      <c r="D7" s="62" t="s">
        <v>9</v>
      </c>
      <c r="E7" s="62" t="s">
        <v>22</v>
      </c>
      <c r="F7" s="62" t="s">
        <v>10</v>
      </c>
      <c r="G7" s="62" t="s">
        <v>8</v>
      </c>
      <c r="H7" s="62" t="s">
        <v>9</v>
      </c>
      <c r="I7" s="62" t="s">
        <v>22</v>
      </c>
      <c r="J7" s="63" t="s">
        <v>10</v>
      </c>
      <c r="K7" s="62" t="s">
        <v>8</v>
      </c>
      <c r="L7" s="62" t="s">
        <v>9</v>
      </c>
      <c r="M7" s="62" t="s">
        <v>22</v>
      </c>
      <c r="N7" s="63" t="s">
        <v>10</v>
      </c>
    </row>
    <row r="8" spans="2:14" ht="22.5" x14ac:dyDescent="0.25">
      <c r="B8" s="37" t="s">
        <v>57</v>
      </c>
      <c r="C8" s="72" t="s">
        <v>23</v>
      </c>
      <c r="D8" s="33" t="s">
        <v>48</v>
      </c>
      <c r="E8" s="34" t="s">
        <v>49</v>
      </c>
      <c r="F8" s="35">
        <v>200</v>
      </c>
      <c r="G8" s="73" t="s">
        <v>23</v>
      </c>
      <c r="H8" s="33" t="s">
        <v>48</v>
      </c>
      <c r="I8" s="34" t="s">
        <v>49</v>
      </c>
      <c r="J8" s="42">
        <v>200</v>
      </c>
      <c r="K8" s="73" t="s">
        <v>23</v>
      </c>
      <c r="L8" s="33" t="s">
        <v>48</v>
      </c>
      <c r="M8" s="34" t="s">
        <v>49</v>
      </c>
      <c r="N8" s="42">
        <v>250</v>
      </c>
    </row>
    <row r="9" spans="2:14" ht="22.5" x14ac:dyDescent="0.25">
      <c r="B9" s="37" t="s">
        <v>58</v>
      </c>
      <c r="C9" s="72"/>
      <c r="D9" s="33" t="s">
        <v>48</v>
      </c>
      <c r="E9" s="34" t="s">
        <v>49</v>
      </c>
      <c r="F9" s="35">
        <v>300</v>
      </c>
      <c r="G9" s="74"/>
      <c r="H9" s="33" t="s">
        <v>48</v>
      </c>
      <c r="I9" s="34" t="s">
        <v>49</v>
      </c>
      <c r="J9" s="35">
        <v>300</v>
      </c>
      <c r="K9" s="74"/>
      <c r="L9" s="33" t="s">
        <v>48</v>
      </c>
      <c r="M9" s="34" t="s">
        <v>49</v>
      </c>
      <c r="N9" s="110">
        <v>500</v>
      </c>
    </row>
    <row r="10" spans="2:14" x14ac:dyDescent="0.25">
      <c r="B10" s="75" t="s">
        <v>47</v>
      </c>
      <c r="C10" s="77" t="s">
        <v>24</v>
      </c>
      <c r="D10" s="78" t="s">
        <v>50</v>
      </c>
      <c r="E10" s="78"/>
      <c r="F10" s="78"/>
      <c r="G10" s="77" t="s">
        <v>24</v>
      </c>
      <c r="H10" s="78" t="s">
        <v>50</v>
      </c>
      <c r="I10" s="78"/>
      <c r="J10" s="78"/>
      <c r="K10" s="77" t="s">
        <v>24</v>
      </c>
      <c r="L10" s="78" t="s">
        <v>50</v>
      </c>
      <c r="M10" s="78"/>
      <c r="N10" s="111"/>
    </row>
    <row r="11" spans="2:14" x14ac:dyDescent="0.25">
      <c r="B11" s="75"/>
      <c r="C11" s="77"/>
      <c r="D11" s="78"/>
      <c r="E11" s="78"/>
      <c r="F11" s="78"/>
      <c r="G11" s="77"/>
      <c r="H11" s="78"/>
      <c r="I11" s="78"/>
      <c r="J11" s="78"/>
      <c r="K11" s="77"/>
      <c r="L11" s="78"/>
      <c r="M11" s="78"/>
      <c r="N11" s="111"/>
    </row>
    <row r="12" spans="2:14" ht="22.5" x14ac:dyDescent="0.25">
      <c r="B12" s="75"/>
      <c r="C12" s="36" t="s">
        <v>25</v>
      </c>
      <c r="D12" s="78" t="s">
        <v>51</v>
      </c>
      <c r="E12" s="78"/>
      <c r="F12" s="78"/>
      <c r="G12" s="36" t="s">
        <v>41</v>
      </c>
      <c r="H12" s="78" t="s">
        <v>55</v>
      </c>
      <c r="I12" s="78"/>
      <c r="J12" s="78"/>
      <c r="K12" s="36" t="s">
        <v>41</v>
      </c>
      <c r="L12" s="78" t="s">
        <v>55</v>
      </c>
      <c r="M12" s="78"/>
      <c r="N12" s="111"/>
    </row>
    <row r="13" spans="2:14" ht="23.25" thickBot="1" x14ac:dyDescent="0.3">
      <c r="B13" s="76"/>
      <c r="C13" s="38" t="s">
        <v>26</v>
      </c>
      <c r="D13" s="80" t="s">
        <v>52</v>
      </c>
      <c r="E13" s="80"/>
      <c r="F13" s="80"/>
      <c r="G13" s="38" t="s">
        <v>54</v>
      </c>
      <c r="H13" s="80" t="s">
        <v>53</v>
      </c>
      <c r="I13" s="80"/>
      <c r="J13" s="80"/>
      <c r="K13" s="38" t="s">
        <v>54</v>
      </c>
      <c r="L13" s="80" t="s">
        <v>89</v>
      </c>
      <c r="M13" s="80"/>
      <c r="N13" s="112"/>
    </row>
  </sheetData>
  <mergeCells count="22">
    <mergeCell ref="H12:J12"/>
    <mergeCell ref="D13:F13"/>
    <mergeCell ref="H13:J13"/>
    <mergeCell ref="H10:J11"/>
    <mergeCell ref="K6:N6"/>
    <mergeCell ref="K8:K9"/>
    <mergeCell ref="K10:K11"/>
    <mergeCell ref="L10:N11"/>
    <mergeCell ref="L12:N12"/>
    <mergeCell ref="L13:N13"/>
    <mergeCell ref="B6:B7"/>
    <mergeCell ref="C6:F6"/>
    <mergeCell ref="G6:J6"/>
    <mergeCell ref="B5:N5"/>
    <mergeCell ref="B4:N4"/>
    <mergeCell ref="C8:C9"/>
    <mergeCell ref="G8:G9"/>
    <mergeCell ref="B10:B13"/>
    <mergeCell ref="C10:C11"/>
    <mergeCell ref="D10:F11"/>
    <mergeCell ref="G10:G11"/>
    <mergeCell ref="D12:F12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workbookViewId="0">
      <selection activeCell="D4" sqref="D4:F4"/>
    </sheetView>
  </sheetViews>
  <sheetFormatPr baseColWidth="10" defaultRowHeight="11.25" x14ac:dyDescent="0.2"/>
  <cols>
    <col min="1" max="1" width="11.42578125" style="1"/>
    <col min="2" max="2" width="25.140625" style="1" customWidth="1"/>
    <col min="3" max="3" width="8.140625" style="1" customWidth="1"/>
    <col min="4" max="4" width="15.7109375" style="1" bestFit="1" customWidth="1"/>
    <col min="5" max="6" width="14.28515625" style="1" bestFit="1" customWidth="1"/>
    <col min="7" max="16384" width="11.42578125" style="1"/>
  </cols>
  <sheetData>
    <row r="1" spans="2:6" ht="12" thickBot="1" x14ac:dyDescent="0.25"/>
    <row r="2" spans="2:6" ht="15.75" customHeight="1" x14ac:dyDescent="0.2">
      <c r="B2" s="95" t="s">
        <v>59</v>
      </c>
      <c r="C2" s="96"/>
      <c r="D2" s="96"/>
      <c r="E2" s="96"/>
      <c r="F2" s="97"/>
    </row>
    <row r="3" spans="2:6" ht="15.75" customHeight="1" thickBot="1" x14ac:dyDescent="0.25">
      <c r="B3" s="91" t="s">
        <v>83</v>
      </c>
      <c r="C3" s="92"/>
      <c r="D3" s="87"/>
      <c r="E3" s="87"/>
      <c r="F3" s="102"/>
    </row>
    <row r="4" spans="2:6" x14ac:dyDescent="0.2">
      <c r="B4" s="9" t="s">
        <v>29</v>
      </c>
      <c r="C4" s="43"/>
      <c r="D4" s="103" t="s">
        <v>36</v>
      </c>
      <c r="E4" s="104" t="s">
        <v>21</v>
      </c>
      <c r="F4" s="105" t="s">
        <v>85</v>
      </c>
    </row>
    <row r="5" spans="2:6" x14ac:dyDescent="0.2">
      <c r="B5" s="12" t="s">
        <v>30</v>
      </c>
      <c r="C5" s="44" t="s">
        <v>63</v>
      </c>
      <c r="D5" s="6" t="s">
        <v>28</v>
      </c>
      <c r="E5" s="45" t="s">
        <v>28</v>
      </c>
      <c r="F5" s="45" t="s">
        <v>28</v>
      </c>
    </row>
    <row r="6" spans="2:6" x14ac:dyDescent="0.2">
      <c r="B6" s="52" t="s">
        <v>11</v>
      </c>
      <c r="C6" s="3" t="s">
        <v>64</v>
      </c>
      <c r="D6" s="6">
        <v>30000</v>
      </c>
      <c r="E6" s="82" t="s">
        <v>84</v>
      </c>
      <c r="F6" s="93">
        <v>15000</v>
      </c>
    </row>
    <row r="7" spans="2:6" x14ac:dyDescent="0.2">
      <c r="B7" s="53"/>
      <c r="C7" s="3" t="s">
        <v>65</v>
      </c>
      <c r="D7" s="6">
        <v>15000</v>
      </c>
      <c r="E7" s="83"/>
      <c r="F7" s="94">
        <v>10000</v>
      </c>
    </row>
    <row r="8" spans="2:6" x14ac:dyDescent="0.2">
      <c r="B8" s="2" t="s">
        <v>31</v>
      </c>
      <c r="C8" s="73" t="s">
        <v>47</v>
      </c>
      <c r="D8" s="6">
        <v>5000</v>
      </c>
      <c r="E8" s="45">
        <v>5000</v>
      </c>
      <c r="F8" s="45">
        <v>5000</v>
      </c>
    </row>
    <row r="9" spans="2:6" x14ac:dyDescent="0.2">
      <c r="B9" s="8" t="s">
        <v>32</v>
      </c>
      <c r="C9" s="74"/>
      <c r="D9" s="6">
        <v>3000</v>
      </c>
      <c r="E9" s="46">
        <v>3000</v>
      </c>
      <c r="F9" s="46">
        <v>3000</v>
      </c>
    </row>
    <row r="10" spans="2:6" x14ac:dyDescent="0.2">
      <c r="B10" s="8" t="s">
        <v>33</v>
      </c>
      <c r="C10" s="74"/>
      <c r="D10" s="6" t="s">
        <v>28</v>
      </c>
      <c r="E10" s="45" t="s">
        <v>28</v>
      </c>
      <c r="F10" s="45" t="s">
        <v>28</v>
      </c>
    </row>
    <row r="11" spans="2:6" x14ac:dyDescent="0.2">
      <c r="B11" s="8" t="s">
        <v>34</v>
      </c>
      <c r="C11" s="74"/>
      <c r="D11" s="6" t="s">
        <v>60</v>
      </c>
      <c r="E11" s="45" t="s">
        <v>60</v>
      </c>
      <c r="F11" s="45" t="s">
        <v>60</v>
      </c>
    </row>
    <row r="12" spans="2:6" x14ac:dyDescent="0.2">
      <c r="B12" s="10" t="s">
        <v>35</v>
      </c>
      <c r="C12" s="74"/>
      <c r="D12" s="7" t="s">
        <v>28</v>
      </c>
      <c r="E12" s="47" t="s">
        <v>28</v>
      </c>
      <c r="F12" s="47" t="s">
        <v>28</v>
      </c>
    </row>
    <row r="13" spans="2:6" ht="22.5" x14ac:dyDescent="0.2">
      <c r="B13" s="10" t="s">
        <v>37</v>
      </c>
      <c r="C13" s="74"/>
      <c r="D13" s="7" t="s">
        <v>66</v>
      </c>
      <c r="E13" s="65" t="s">
        <v>66</v>
      </c>
      <c r="F13" s="65" t="s">
        <v>66</v>
      </c>
    </row>
    <row r="14" spans="2:6" x14ac:dyDescent="0.2">
      <c r="B14" s="10" t="s">
        <v>38</v>
      </c>
      <c r="C14" s="74"/>
      <c r="D14" s="48">
        <v>100</v>
      </c>
      <c r="E14" s="49" t="s">
        <v>12</v>
      </c>
      <c r="F14" s="49" t="s">
        <v>12</v>
      </c>
    </row>
    <row r="15" spans="2:6" x14ac:dyDescent="0.2">
      <c r="B15" s="10" t="s">
        <v>39</v>
      </c>
      <c r="C15" s="74"/>
      <c r="D15" s="48">
        <v>150</v>
      </c>
      <c r="E15" s="49" t="s">
        <v>12</v>
      </c>
      <c r="F15" s="49" t="s">
        <v>12</v>
      </c>
    </row>
    <row r="16" spans="2:6" x14ac:dyDescent="0.2">
      <c r="B16" s="50" t="s">
        <v>62</v>
      </c>
      <c r="C16" s="74"/>
      <c r="D16" s="51" t="s">
        <v>67</v>
      </c>
      <c r="E16" s="66" t="s">
        <v>67</v>
      </c>
      <c r="F16" s="66" t="s">
        <v>67</v>
      </c>
    </row>
    <row r="17" spans="2:6" ht="12" thickBot="1" x14ac:dyDescent="0.25">
      <c r="B17" s="11" t="s">
        <v>61</v>
      </c>
      <c r="C17" s="81"/>
      <c r="D17" s="67" t="s">
        <v>28</v>
      </c>
      <c r="E17" s="68" t="s">
        <v>12</v>
      </c>
      <c r="F17" s="68" t="s">
        <v>12</v>
      </c>
    </row>
  </sheetData>
  <mergeCells count="4">
    <mergeCell ref="C8:C17"/>
    <mergeCell ref="E6:E7"/>
    <mergeCell ref="B3:F3"/>
    <mergeCell ref="B2:F2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VEHICULOS</vt:lpstr>
      <vt:lpstr>DEDUCIBLES VH</vt:lpstr>
      <vt:lpstr>coberturas vh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EMISION1</dc:creator>
  <cp:lastModifiedBy>Mayra Martinez</cp:lastModifiedBy>
  <cp:lastPrinted>2019-12-03T16:45:24Z</cp:lastPrinted>
  <dcterms:created xsi:type="dcterms:W3CDTF">2019-07-21T21:21:52Z</dcterms:created>
  <dcterms:modified xsi:type="dcterms:W3CDTF">2020-06-03T01:07:26Z</dcterms:modified>
</cp:coreProperties>
</file>